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9\"/>
    </mc:Choice>
  </mc:AlternateContent>
  <xr:revisionPtr revIDLastSave="0" documentId="13_ncr:1_{674E8DAB-CFCC-4D10-81E3-D6A909544FA9}" xr6:coauthVersionLast="47" xr6:coauthVersionMax="47" xr10:uidLastSave="{00000000-0000-0000-0000-000000000000}"/>
  <bookViews>
    <workbookView xWindow="-105" yWindow="0" windowWidth="14610" windowHeight="15585" activeTab="1" xr2:uid="{51A88EA5-A633-47E7-9838-10048AAC9CB7}"/>
  </bookViews>
  <sheets>
    <sheet name="1 - quantity_age" sheetId="3" r:id="rId1"/>
    <sheet name="2 - EURO_fuel" sheetId="4" r:id="rId2"/>
    <sheet name="3 - TOP_brands" sheetId="5" r:id="rId3"/>
  </sheets>
  <definedNames>
    <definedName name="_xlnm.Print_Area" localSheetId="0">'1 - quantity_age'!$A$1:$O$26</definedName>
    <definedName name="_xlnm.Print_Area" localSheetId="1">'2 - EURO_fuel'!$A$1:$Q$17</definedName>
    <definedName name="_xlnm.Print_Area" localSheetId="2">'3 - TOP_brands'!$A$1:$V$19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5" l="1"/>
  <c r="H16" i="5"/>
  <c r="H15" i="5"/>
  <c r="H14" i="5"/>
  <c r="H13" i="5"/>
  <c r="H12" i="5"/>
  <c r="H11" i="5"/>
  <c r="H10" i="5"/>
  <c r="H9" i="5"/>
  <c r="H8" i="5"/>
  <c r="N9" i="3"/>
  <c r="M9" i="3"/>
  <c r="L9" i="3"/>
  <c r="K9" i="3"/>
  <c r="J9" i="3"/>
  <c r="I9" i="3"/>
  <c r="H9" i="3"/>
  <c r="G9" i="3"/>
  <c r="F9" i="3"/>
  <c r="E9" i="3"/>
  <c r="D9" i="3"/>
  <c r="C9" i="3"/>
  <c r="O8" i="3"/>
  <c r="O9" i="3" s="1"/>
  <c r="O7" i="3"/>
</calcChain>
</file>

<file path=xl/sharedStrings.xml><?xml version="1.0" encoding="utf-8"?>
<sst xmlns="http://schemas.openxmlformats.org/spreadsheetml/2006/main" count="76" uniqueCount="70">
  <si>
    <t>Mar</t>
  </si>
  <si>
    <t>Diesel</t>
  </si>
  <si>
    <t>LPG</t>
  </si>
  <si>
    <t>CNG/LNG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</si>
  <si>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</si>
  <si>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</si>
  <si>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</si>
  <si>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</si>
  <si>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</si>
  <si>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</si>
  <si>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</si>
  <si>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</si>
  <si>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</si>
  <si>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</si>
  <si>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First registrations of used passenger cars in Poland*</t>
  </si>
  <si>
    <t>Make</t>
  </si>
  <si>
    <t>No.**</t>
  </si>
  <si>
    <t>Change % r/r</t>
  </si>
  <si>
    <t>* source: PZPM based on CEP</t>
  </si>
  <si>
    <t>First Registrations of Used Passenger Cars by Fuel Type</t>
  </si>
  <si>
    <t>share %</t>
  </si>
  <si>
    <t>thousand units</t>
  </si>
  <si>
    <t>Volume
Change y/y</t>
  </si>
  <si>
    <t>Market Share
Change y/y</t>
  </si>
  <si>
    <t>Petrol</t>
  </si>
  <si>
    <t>AFV / Others</t>
  </si>
  <si>
    <t>including:</t>
  </si>
  <si>
    <t>Electric</t>
  </si>
  <si>
    <t>Hybrid</t>
  </si>
  <si>
    <t>Hybrid Plug-In</t>
  </si>
  <si>
    <t>Others / N.A.</t>
  </si>
  <si>
    <t>Fuel Type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</si>
  <si>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</si>
  <si>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</si>
  <si>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</si>
  <si>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</si>
  <si>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</si>
  <si>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</si>
  <si>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</si>
  <si>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</si>
  <si>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</si>
  <si>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</si>
  <si>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</si>
  <si>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</si>
  <si>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%change y/y</t>
  </si>
  <si>
    <t>source: PZPM based on CEP</t>
  </si>
  <si>
    <t>Number of vehicles</t>
  </si>
  <si>
    <t>Share %</t>
  </si>
  <si>
    <t>&lt;=4 years</t>
  </si>
  <si>
    <t>&gt;4 years &amp;
&lt;=10 years</t>
  </si>
  <si>
    <t>&gt;10 years</t>
  </si>
  <si>
    <t>First Registrations of used Passenger Cars in Poland, 2024 - 2025
PZPM based on data from Centralna Ewidencja Pojazdow</t>
  </si>
  <si>
    <t>** based on registrations in 2025</t>
  </si>
  <si>
    <t>+0,2 pp</t>
  </si>
  <si>
    <t>+0,5 pp</t>
  </si>
  <si>
    <t>-0,1 pp</t>
  </si>
  <si>
    <t>+0,0 pp</t>
  </si>
  <si>
    <t>+1,0 pp</t>
  </si>
  <si>
    <t>+1,7 pp</t>
  </si>
  <si>
    <t>+1,1 pp</t>
  </si>
  <si>
    <t>-2,8 pp</t>
  </si>
  <si>
    <t>Age Structure Jan-Sep 2025</t>
  </si>
  <si>
    <t>357,5</t>
  </si>
  <si>
    <t>359,6</t>
  </si>
  <si>
    <t>267,1</t>
  </si>
  <si>
    <t>245,5</t>
  </si>
  <si>
    <t>41,4</t>
  </si>
  <si>
    <t>51,5</t>
  </si>
  <si>
    <t>January-September 2024</t>
  </si>
  <si>
    <t>January-September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</si>
</sst>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18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 Nova"/>
      <family val="2"/>
    </font>
    <font>
      <b/>
      <sz val="10"/>
      <color rgb="FFFF0000"/>
      <name val="Arial Nova"/>
      <family val="2"/>
    </font>
    <font>
      <sz val="10"/>
      <name val="Arial Nova"/>
      <family val="2"/>
    </font>
    <font>
      <b/>
      <sz val="14"/>
      <name val="Arial Nova"/>
      <family val="2"/>
    </font>
    <font>
      <sz val="11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strike/>
      <sz val="10"/>
      <name val="Arial Nova"/>
      <family val="2"/>
    </font>
    <font>
      <sz val="14"/>
      <name val="Arial Nova"/>
      <family val="2"/>
    </font>
    <font>
      <b/>
      <sz val="14"/>
      <color theme="0"/>
      <name val="Arial Nova"/>
      <family val="2"/>
    </font>
    <font>
      <sz val="10"/>
      <color theme="0"/>
      <name val="Arial Nova"/>
      <family val="2"/>
    </font>
    <font>
      <sz val="10"/>
      <color rgb="FFFF0000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4" fillId="0" borderId="11" xfId="2" applyFont="1" applyBorder="1" applyAlignment="1">
      <alignment horizontal="center" vertical="center"/>
    </xf>
    <xf numFmtId="0" fontId="4" fillId="3" borderId="11" xfId="2" applyFont="1" applyFill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165" fontId="4" fillId="3" borderId="11" xfId="3" applyNumberFormat="1" applyFont="1" applyFill="1" applyBorder="1" applyAlignment="1">
      <alignment horizontal="center" vertical="center"/>
    </xf>
    <xf numFmtId="166" fontId="4" fillId="0" borderId="11" xfId="1" applyNumberFormat="1" applyFont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165" fontId="4" fillId="0" borderId="10" xfId="3" applyNumberFormat="1" applyFont="1" applyBorder="1" applyAlignment="1">
      <alignment horizontal="center" vertical="center"/>
    </xf>
    <xf numFmtId="10" fontId="6" fillId="0" borderId="0" xfId="0" applyNumberFormat="1" applyFont="1"/>
    <xf numFmtId="0" fontId="10" fillId="3" borderId="10" xfId="0" applyFont="1" applyFill="1" applyBorder="1" applyAlignment="1">
      <alignment horizontal="center" vertical="center" wrapText="1"/>
    </xf>
    <xf numFmtId="165" fontId="10" fillId="3" borderId="10" xfId="3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2" fillId="0" borderId="0" xfId="0" applyFont="1" applyAlignment="1">
      <alignment horizontal="right" vertical="top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66" fontId="4" fillId="0" borderId="10" xfId="1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3" fontId="6" fillId="0" borderId="0" xfId="0" applyNumberFormat="1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6" fillId="0" borderId="2" xfId="0" applyFont="1" applyBorder="1"/>
    <xf numFmtId="0" fontId="4" fillId="0" borderId="10" xfId="2" applyFont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textRotation="90"/>
    </xf>
    <xf numFmtId="0" fontId="14" fillId="0" borderId="3" xfId="0" applyFont="1" applyBorder="1" applyAlignment="1">
      <alignment vertical="center" textRotation="90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vertical="top"/>
    </xf>
    <xf numFmtId="165" fontId="14" fillId="0" borderId="0" xfId="4" applyNumberFormat="1" applyFont="1"/>
    <xf numFmtId="166" fontId="10" fillId="3" borderId="10" xfId="1" applyNumberFormat="1" applyFont="1" applyFill="1" applyBorder="1" applyAlignment="1">
      <alignment horizontal="center" vertical="center"/>
    </xf>
    <xf numFmtId="3" fontId="17" fillId="3" borderId="10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F8406928-CB06-4BA1-ABF0-4081CBC8B8B7}"/>
    <cellStyle name="Procentowy" xfId="3" builtinId="5"/>
    <cellStyle name="Procentowy 2" xfId="4" xr:uid="{E1332B26-038E-4FA6-8F75-C0E02DBEDB8A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First Registrations of Used PC in Poland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25259726179561992"/>
          <c:y val="6.4584041031834902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quantity_age'!$B$7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quantity_age'!$C$6:$N$6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'1 - quantity_age'!$C$7:$N$7</c:f>
              <c:numCache>
                <c:formatCode>_-* #\ ##0\ _z_ł_-;\-* #\ ##0\ _z_ł_-;_-* "-"??\ _z_ł_-;_-@_-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7-42E7-98D8-11063B91BD34}"/>
            </c:ext>
          </c:extLst>
        </c:ser>
        <c:ser>
          <c:idx val="0"/>
          <c:order val="1"/>
          <c:tx>
            <c:strRef>
              <c:f>'1 - quantity_age'!$B$8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quantity_age'!$C$8:$N$8</c:f>
              <c:numCache>
                <c:formatCode>_-* #\ ##0\ _z_ł_-;\-* #\ ##0\ _z_ł_-;_-* "-"??\ _z_ł_-;_-@_-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  <c:pt idx="6">
                  <c:v>78331</c:v>
                </c:pt>
                <c:pt idx="7">
                  <c:v>66914</c:v>
                </c:pt>
                <c:pt idx="8" formatCode="#,##0">
                  <c:v>73773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7-42E7-98D8-11063B91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3135487"/>
        <c:axId val="1"/>
      </c:barChart>
      <c:catAx>
        <c:axId val="503135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_-* #\ ##0\ _z_ł_-;\-* #\ ##0\ _z_ł_-;_-* &quot;-&quot;??\ _z_ł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50313548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408169090558525"/>
          <c:y val="0.94371985402762693"/>
          <c:w val="0.10508803372574918"/>
          <c:h val="4.0778018383909806E-2"/>
        </c:manualLayout>
      </c:layout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1"/>
              <a:t>First Registrations</a:t>
            </a:r>
            <a:r>
              <a:rPr lang="pl-PL" sz="1200" b="1" baseline="0"/>
              <a:t> of Used Vehicles</a:t>
            </a:r>
          </a:p>
          <a:p>
            <a:pPr>
              <a:defRPr/>
            </a:pPr>
            <a:r>
              <a:rPr lang="pl-PL" sz="1200" b="1" baseline="0"/>
              <a:t>in year 2025 - age structure</a:t>
            </a:r>
            <a:endParaRPr lang="pl-PL" sz="1200" b="1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3875-4666-BF64-FD72EEB951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75-4666-BF64-FD72EEB951AA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3875-4666-BF64-FD72EEB951AA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75-4666-BF64-FD72EEB951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875-4666-BF64-FD72EEB951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quantity_age'!$K$13:$K$15</c:f>
              <c:strCache>
                <c:ptCount val="3"/>
                <c:pt idx="0">
                  <c:v>&lt;=4 years</c:v>
                </c:pt>
                <c:pt idx="1">
                  <c:v>&gt;4 years &amp;
&lt;=10 years</c:v>
                </c:pt>
                <c:pt idx="2">
                  <c:v>&gt;10 years</c:v>
                </c:pt>
              </c:strCache>
            </c:strRef>
          </c:cat>
          <c:val>
            <c:numRef>
              <c:f>'1 - quantity_age'!$M$13:$M$15</c:f>
              <c:numCache>
                <c:formatCode>0.0%</c:formatCode>
                <c:ptCount val="3"/>
                <c:pt idx="0">
                  <c:v>0.10342968535835034</c:v>
                </c:pt>
                <c:pt idx="1">
                  <c:v>0.35028631476348571</c:v>
                </c:pt>
                <c:pt idx="2">
                  <c:v>0.5462839998781639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75-4666-BF64-FD72EEB95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35051153443264"/>
          <c:y val="0.36620846383104261"/>
          <c:w val="0.20796327206614937"/>
          <c:h val="0.37479258235735158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First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registrations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- used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passenger cars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
imported to Poland - TOP 10 in</a:t>
            </a:r>
            <a:r>
              <a:rPr lang="pl-PL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layout>
        <c:manualLayout>
          <c:xMode val="edge"/>
          <c:yMode val="edge"/>
          <c:x val="0.29321256319470135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68546872093145E-2"/>
          <c:y val="0.13379901960784313"/>
          <c:w val="0.91009582925511101"/>
          <c:h val="0.677893121815655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TOP_brands'!$F$7</c:f>
              <c:strCache>
                <c:ptCount val="1"/>
                <c:pt idx="0">
                  <c:v>January-September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TOP_brands'!$F$8:$F$17</c:f>
              <c:numCache>
                <c:formatCode>General</c:formatCode>
                <c:ptCount val="10"/>
                <c:pt idx="0">
                  <c:v>65832</c:v>
                </c:pt>
                <c:pt idx="1">
                  <c:v>63158</c:v>
                </c:pt>
                <c:pt idx="2">
                  <c:v>60146</c:v>
                </c:pt>
                <c:pt idx="3">
                  <c:v>54466</c:v>
                </c:pt>
                <c:pt idx="4">
                  <c:v>42655</c:v>
                </c:pt>
                <c:pt idx="5">
                  <c:v>31893</c:v>
                </c:pt>
                <c:pt idx="6">
                  <c:v>30722</c:v>
                </c:pt>
                <c:pt idx="7">
                  <c:v>28891</c:v>
                </c:pt>
                <c:pt idx="8">
                  <c:v>30872</c:v>
                </c:pt>
                <c:pt idx="9">
                  <c:v>25582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DB-46B8-854D-DB37B2207146}"/>
            </c:ext>
          </c:extLst>
        </c:ser>
        <c:ser>
          <c:idx val="0"/>
          <c:order val="1"/>
          <c:tx>
            <c:strRef>
              <c:f>'3 - TOP_brands'!$G$7</c:f>
              <c:strCache>
                <c:ptCount val="1"/>
                <c:pt idx="0">
                  <c:v>January-September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TOP_brands'!$E$8:$E$17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TOP_brands'!$G$8:$G$17</c:f>
              <c:numCache>
                <c:formatCode>General</c:formatCode>
                <c:ptCount val="10"/>
                <c:pt idx="0">
                  <c:v>62124</c:v>
                </c:pt>
                <c:pt idx="1">
                  <c:v>60938</c:v>
                </c:pt>
                <c:pt idx="2">
                  <c:v>57625</c:v>
                </c:pt>
                <c:pt idx="3">
                  <c:v>49421</c:v>
                </c:pt>
                <c:pt idx="4">
                  <c:v>41373</c:v>
                </c:pt>
                <c:pt idx="5">
                  <c:v>33893</c:v>
                </c:pt>
                <c:pt idx="6">
                  <c:v>32202</c:v>
                </c:pt>
                <c:pt idx="7">
                  <c:v>30983</c:v>
                </c:pt>
                <c:pt idx="8">
                  <c:v>28653</c:v>
                </c:pt>
                <c:pt idx="9">
                  <c:v>24410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DB-46B8-854D-DB37B2207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352799"/>
        <c:axId val="1"/>
      </c:barChart>
      <c:catAx>
        <c:axId val="508352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0835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48339489758261"/>
          <c:y val="0.94927060747841308"/>
          <c:w val="0.51381340431987099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154781</xdr:rowOff>
    </xdr:to>
    <xdr:graphicFrame macro="">
      <xdr:nvGraphicFramePr>
        <xdr:cNvPr id="5155752" name="Wykres 1">
          <a:extLst>
            <a:ext uri="{FF2B5EF4-FFF2-40B4-BE49-F238E27FC236}">
              <a16:creationId xmlns:a16="http://schemas.microsoft.com/office/drawing/2014/main" id="{E34D7651-FE2B-86B0-8F3E-15C9726AA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933450</xdr:colOff>
      <xdr:row>16</xdr:row>
      <xdr:rowOff>76200</xdr:rowOff>
    </xdr:from>
    <xdr:to>
      <xdr:col>14</xdr:col>
      <xdr:colOff>258536</xdr:colOff>
      <xdr:row>25</xdr:row>
      <xdr:rowOff>114300</xdr:rowOff>
    </xdr:to>
    <xdr:graphicFrame macro="">
      <xdr:nvGraphicFramePr>
        <xdr:cNvPr id="5155753" name="Wykres 8">
          <a:extLst>
            <a:ext uri="{FF2B5EF4-FFF2-40B4-BE49-F238E27FC236}">
              <a16:creationId xmlns:a16="http://schemas.microsoft.com/office/drawing/2014/main" id="{2E75B3F4-ABC1-7536-E928-DB6AD7B38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114300</xdr:rowOff>
    </xdr:from>
    <xdr:to>
      <xdr:col>3</xdr:col>
      <xdr:colOff>314325</xdr:colOff>
      <xdr:row>2</xdr:row>
      <xdr:rowOff>0</xdr:rowOff>
    </xdr:to>
    <xdr:pic>
      <xdr:nvPicPr>
        <xdr:cNvPr id="5155754" name="Obraz 2">
          <a:extLst>
            <a:ext uri="{FF2B5EF4-FFF2-40B4-BE49-F238E27FC236}">
              <a16:creationId xmlns:a16="http://schemas.microsoft.com/office/drawing/2014/main" id="{8ACC6F2A-C40F-6EEC-31C0-BD8BF5FE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14300"/>
          <a:ext cx="2438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0.00098</cdr:x>
      <cdr:y>0.0029</cdr:y>
    </cdr:from>
    <cdr:to>
      <cdr:x>0.00098</cdr:x>
      <cdr:y>0.0029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3</xdr:col>
      <xdr:colOff>718306</xdr:colOff>
      <xdr:row>1</xdr:row>
      <xdr:rowOff>304800</xdr:rowOff>
    </xdr:to>
    <xdr:pic>
      <xdr:nvPicPr>
        <xdr:cNvPr id="5646845" name="Obraz 1">
          <a:extLst>
            <a:ext uri="{FF2B5EF4-FFF2-40B4-BE49-F238E27FC236}">
              <a16:creationId xmlns:a16="http://schemas.microsoft.com/office/drawing/2014/main" id="{B265E751-CA8C-FC58-5875-8280E1B48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24574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81341</xdr:colOff>
      <xdr:row>3</xdr:row>
      <xdr:rowOff>40821</xdr:rowOff>
    </xdr:from>
    <xdr:to>
      <xdr:col>15</xdr:col>
      <xdr:colOff>206827</xdr:colOff>
      <xdr:row>15</xdr:row>
      <xdr:rowOff>296187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99163F-634B-19FE-EA83-DBB4DC07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8305" y="802821"/>
          <a:ext cx="7133165" cy="4555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41275</xdr:rowOff>
    </xdr:from>
    <xdr:to>
      <xdr:col>4</xdr:col>
      <xdr:colOff>971550</xdr:colOff>
      <xdr:row>3</xdr:row>
      <xdr:rowOff>107950</xdr:rowOff>
    </xdr:to>
    <xdr:pic>
      <xdr:nvPicPr>
        <xdr:cNvPr id="6527022" name="Obraz 1">
          <a:extLst>
            <a:ext uri="{FF2B5EF4-FFF2-40B4-BE49-F238E27FC236}">
              <a16:creationId xmlns:a16="http://schemas.microsoft.com/office/drawing/2014/main" id="{3E39A681-9C20-A446-4BF0-A51B52465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275"/>
          <a:ext cx="2282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142876</xdr:colOff>
      <xdr:row>5</xdr:row>
      <xdr:rowOff>31749</xdr:rowOff>
    </xdr:from>
    <xdr:to>
      <xdr:col>20</xdr:col>
      <xdr:colOff>190501</xdr:colOff>
      <xdr:row>17</xdr:row>
      <xdr:rowOff>114299</xdr:rowOff>
    </xdr:to>
    <xdr:graphicFrame macro="">
      <xdr:nvGraphicFramePr>
        <xdr:cNvPr id="6527023" name="Wykres 2">
          <a:extLst>
            <a:ext uri="{FF2B5EF4-FFF2-40B4-BE49-F238E27FC236}">
              <a16:creationId xmlns:a16="http://schemas.microsoft.com/office/drawing/2014/main" id="{8FAB530B-42EB-7C7F-3A8D-AD59363BD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933C-B950-4E48-98C1-BFF95CF56A96}">
  <sheetPr codeName="Arkusz1">
    <pageSetUpPr autoPageBreaks="0" fitToPage="1"/>
  </sheetPr>
  <dimension ref="B1:U27"/>
  <sheetViews>
    <sheetView showGridLines="0" zoomScale="60" zoomScaleNormal="60" zoomScalePageLayoutView="55" workbookViewId="0">
      <selection activeCell="A3" sqref="A3"/>
    </sheetView>
  </sheetViews>
  <sheetFormatPr defaultColWidth="9.140625" defaultRowHeight="12.75" x14ac:dyDescent="0.2"/>
  <cols>
    <col min="1" max="1" width="2.7109375" style="8" customWidth="1"/>
    <col min="2" max="2" width="16.7109375" style="8" customWidth="1"/>
    <col min="3" max="14" width="15.140625" style="8" customWidth="1"/>
    <col min="15" max="15" width="14.42578125" style="8" bestFit="1" customWidth="1"/>
    <col min="16" max="16" width="9.140625" style="8"/>
    <col min="17" max="18" width="9.140625" style="22" customWidth="1"/>
    <col min="19" max="21" width="9.140625" style="23" customWidth="1"/>
    <col min="22" max="16384" width="9.140625" style="8"/>
  </cols>
  <sheetData>
    <row r="1" spans="2:18" ht="26.25" customHeight="1" x14ac:dyDescent="0.2"/>
    <row r="2" spans="2:18" ht="26.25" customHeight="1" x14ac:dyDescent="0.2">
      <c r="O2" s="24"/>
    </row>
    <row r="3" spans="2:18" ht="12" customHeight="1" x14ac:dyDescent="0.2">
      <c r="O3" s="24"/>
    </row>
    <row r="4" spans="2:18" ht="43.5" customHeight="1" x14ac:dyDescent="0.2">
      <c r="B4" s="42" t="s">
        <v>51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2:18" ht="18.75" customHeight="1" x14ac:dyDescent="0.2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2:18" ht="26.25" customHeight="1" thickBot="1" x14ac:dyDescent="0.25">
      <c r="B6" s="12"/>
      <c r="C6" s="12" t="s">
        <v>32</v>
      </c>
      <c r="D6" s="12" t="s">
        <v>33</v>
      </c>
      <c r="E6" s="12" t="s">
        <v>0</v>
      </c>
      <c r="F6" s="12" t="s">
        <v>34</v>
      </c>
      <c r="G6" s="12" t="s">
        <v>35</v>
      </c>
      <c r="H6" s="12" t="s">
        <v>36</v>
      </c>
      <c r="I6" s="12" t="s">
        <v>37</v>
      </c>
      <c r="J6" s="12" t="s">
        <v>38</v>
      </c>
      <c r="K6" s="12" t="s">
        <v>39</v>
      </c>
      <c r="L6" s="12" t="s">
        <v>40</v>
      </c>
      <c r="M6" s="12" t="s">
        <v>41</v>
      </c>
      <c r="N6" s="12" t="s">
        <v>42</v>
      </c>
      <c r="O6" s="12" t="s">
        <v>43</v>
      </c>
      <c r="Q6" s="26"/>
      <c r="R6" s="26"/>
    </row>
    <row r="7" spans="2:18" ht="26.25" customHeight="1" thickBot="1" x14ac:dyDescent="0.25">
      <c r="B7" s="12">
        <v>2024</v>
      </c>
      <c r="C7" s="27">
        <v>66186</v>
      </c>
      <c r="D7" s="5">
        <v>72408</v>
      </c>
      <c r="E7" s="27">
        <v>77918</v>
      </c>
      <c r="F7" s="5">
        <v>79087</v>
      </c>
      <c r="G7" s="27">
        <v>72082</v>
      </c>
      <c r="H7" s="5">
        <v>71814</v>
      </c>
      <c r="I7" s="27">
        <v>79987</v>
      </c>
      <c r="J7" s="5">
        <v>72310</v>
      </c>
      <c r="K7" s="27">
        <v>74241</v>
      </c>
      <c r="L7" s="5">
        <v>84992</v>
      </c>
      <c r="M7" s="27">
        <v>66966</v>
      </c>
      <c r="N7" s="5">
        <v>64519</v>
      </c>
      <c r="O7" s="27">
        <f>SUM(C7:N7)</f>
        <v>882510</v>
      </c>
      <c r="Q7" s="28"/>
      <c r="R7" s="28"/>
    </row>
    <row r="8" spans="2:18" ht="26.25" customHeight="1" thickBot="1" x14ac:dyDescent="0.25">
      <c r="B8" s="12">
        <v>2025</v>
      </c>
      <c r="C8" s="40">
        <v>69287</v>
      </c>
      <c r="D8" s="6">
        <v>69649</v>
      </c>
      <c r="E8" s="40">
        <v>77652</v>
      </c>
      <c r="F8" s="6">
        <v>79122</v>
      </c>
      <c r="G8" s="40">
        <v>72653</v>
      </c>
      <c r="H8" s="6">
        <v>69240</v>
      </c>
      <c r="I8" s="40">
        <v>78331</v>
      </c>
      <c r="J8" s="6">
        <v>66914</v>
      </c>
      <c r="K8" s="41">
        <v>73773</v>
      </c>
      <c r="L8" s="6"/>
      <c r="M8" s="40"/>
      <c r="N8" s="6"/>
      <c r="O8" s="40">
        <f>SUM(C8:N8)</f>
        <v>656621</v>
      </c>
      <c r="Q8" s="28"/>
      <c r="R8" s="28"/>
    </row>
    <row r="9" spans="2:18" ht="26.25" customHeight="1" thickBot="1" x14ac:dyDescent="0.25">
      <c r="B9" s="12" t="s">
        <v>44</v>
      </c>
      <c r="C9" s="14">
        <f>+C8/C7-1</f>
        <v>4.6852808751095321E-2</v>
      </c>
      <c r="D9" s="3">
        <f>IF(D8="","",+D8/D7-1)</f>
        <v>-3.8103524472434036E-2</v>
      </c>
      <c r="E9" s="14">
        <f t="shared" ref="E9:N9" si="0">IF(E8="","",+E8/E7-1)</f>
        <v>-3.4138453245720068E-3</v>
      </c>
      <c r="F9" s="3">
        <f t="shared" si="0"/>
        <v>4.4255060882325559E-4</v>
      </c>
      <c r="G9" s="14">
        <f>IF(G8="","",+G8/G7-1)</f>
        <v>7.92153380871774E-3</v>
      </c>
      <c r="H9" s="3">
        <f t="shared" si="0"/>
        <v>-3.5842593366195996E-2</v>
      </c>
      <c r="I9" s="14">
        <f t="shared" si="0"/>
        <v>-2.0703364296698168E-2</v>
      </c>
      <c r="J9" s="3">
        <f t="shared" si="0"/>
        <v>-7.4623150324989673E-2</v>
      </c>
      <c r="K9" s="14">
        <f t="shared" si="0"/>
        <v>-6.3037943993211609E-3</v>
      </c>
      <c r="L9" s="3" t="str">
        <f t="shared" si="0"/>
        <v/>
      </c>
      <c r="M9" s="14" t="str">
        <f t="shared" si="0"/>
        <v/>
      </c>
      <c r="N9" s="3" t="str">
        <f t="shared" si="0"/>
        <v/>
      </c>
      <c r="O9" s="14">
        <f ca="1">+O8/SUM(OFFSET(C7,0,0,,COUNTA(C8:N8)))-1</f>
        <v>-1.4131431926045712E-2</v>
      </c>
    </row>
    <row r="10" spans="2:18" ht="26.25" customHeight="1" x14ac:dyDescent="0.2">
      <c r="D10" s="29"/>
      <c r="P10" s="29"/>
    </row>
    <row r="11" spans="2:18" ht="26.25" customHeight="1" x14ac:dyDescent="0.2">
      <c r="K11" s="43" t="s">
        <v>61</v>
      </c>
      <c r="L11" s="44"/>
      <c r="M11" s="44"/>
      <c r="O11" s="22"/>
    </row>
    <row r="12" spans="2:18" ht="26.25" customHeight="1" thickBot="1" x14ac:dyDescent="0.25">
      <c r="K12" s="12"/>
      <c r="L12" s="12" t="s">
        <v>46</v>
      </c>
      <c r="M12" s="12" t="s">
        <v>47</v>
      </c>
      <c r="O12" s="22"/>
    </row>
    <row r="13" spans="2:18" ht="26.25" customHeight="1" thickBot="1" x14ac:dyDescent="0.25">
      <c r="K13" s="12" t="s">
        <v>48</v>
      </c>
      <c r="L13" s="5">
        <v>67914</v>
      </c>
      <c r="M13" s="14">
        <v>0.10342968535835034</v>
      </c>
      <c r="O13" s="22"/>
    </row>
    <row r="14" spans="2:18" ht="26.25" customHeight="1" thickBot="1" x14ac:dyDescent="0.25">
      <c r="K14" s="12" t="s">
        <v>49</v>
      </c>
      <c r="L14" s="6">
        <v>230005</v>
      </c>
      <c r="M14" s="17">
        <v>0.35028631476348571</v>
      </c>
      <c r="O14" s="22"/>
    </row>
    <row r="15" spans="2:18" ht="26.25" customHeight="1" thickBot="1" x14ac:dyDescent="0.25">
      <c r="K15" s="12" t="s">
        <v>50</v>
      </c>
      <c r="L15" s="5">
        <v>358701</v>
      </c>
      <c r="M15" s="14">
        <v>0.5462839998781639</v>
      </c>
      <c r="O15" s="22"/>
    </row>
    <row r="16" spans="2:18" ht="26.25" customHeight="1" thickBot="1" x14ac:dyDescent="0.25">
      <c r="K16" s="12" t="s">
        <v>43</v>
      </c>
      <c r="L16" s="6">
        <v>582848</v>
      </c>
      <c r="M16" s="17">
        <v>1</v>
      </c>
      <c r="O16" s="22"/>
    </row>
    <row r="17" spans="2:15" ht="26.25" customHeight="1" x14ac:dyDescent="0.2">
      <c r="O17" s="22"/>
    </row>
    <row r="18" spans="2:15" ht="26.25" customHeight="1" x14ac:dyDescent="0.2">
      <c r="O18" s="22"/>
    </row>
    <row r="19" spans="2:15" ht="26.25" customHeight="1" x14ac:dyDescent="0.2">
      <c r="O19" s="22"/>
    </row>
    <row r="20" spans="2:15" ht="26.25" customHeight="1" x14ac:dyDescent="0.2">
      <c r="O20" s="22"/>
    </row>
    <row r="21" spans="2:15" ht="26.25" customHeight="1" x14ac:dyDescent="0.2">
      <c r="O21" s="22"/>
    </row>
    <row r="22" spans="2:15" ht="26.25" customHeight="1" x14ac:dyDescent="0.2">
      <c r="O22" s="22"/>
    </row>
    <row r="23" spans="2:15" ht="26.25" customHeight="1" x14ac:dyDescent="0.2">
      <c r="O23" s="22"/>
    </row>
    <row r="24" spans="2:15" ht="26.25" customHeight="1" x14ac:dyDescent="0.2">
      <c r="O24" s="22"/>
    </row>
    <row r="25" spans="2:15" ht="26.25" customHeight="1" x14ac:dyDescent="0.2">
      <c r="O25" s="22"/>
    </row>
    <row r="26" spans="2:15" ht="26.25" customHeight="1" x14ac:dyDescent="0.2">
      <c r="B26" s="8" t="s">
        <v>45</v>
      </c>
      <c r="O26" s="22"/>
    </row>
    <row r="27" spans="2:15" ht="26.25" customHeight="1" x14ac:dyDescent="0.2">
      <c r="K27" s="21"/>
      <c r="L27" s="21"/>
      <c r="M27" s="21"/>
      <c r="N27" s="21"/>
      <c r="O27" s="30"/>
    </row>
  </sheetData>
  <mergeCells count="2">
    <mergeCell ref="B4:O4"/>
    <mergeCell ref="K11:M11"/>
  </mergeCells>
  <phoneticPr fontId="0" type="noConversion"/>
  <conditionalFormatting sqref="C9:O9">
    <cfRule type="cellIs" dxfId="2" priority="1" operator="lessThan">
      <formula>0</formula>
    </cfRule>
  </conditionalFormatting>
  <printOptions horizontalCentered="1" verticalCentered="1"/>
  <pageMargins left="0.70866141732283472" right="0.70866141732283472" top="0" bottom="1.7322834645669292" header="0.31496062992125984" footer="0.31496062992125984"/>
  <pageSetup paperSize="9" scale="61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F286-6D2F-4A7E-B576-45EC9744EC10}">
  <sheetPr codeName="Arkusz2">
    <pageSetUpPr autoPageBreaks="0"/>
  </sheetPr>
  <dimension ref="B1:S31"/>
  <sheetViews>
    <sheetView showGridLines="0" tabSelected="1" topLeftCell="B1" zoomScale="70" zoomScaleNormal="70" zoomScalePageLayoutView="55" workbookViewId="0">
      <selection activeCell="J19" sqref="J19"/>
    </sheetView>
  </sheetViews>
  <sheetFormatPr defaultColWidth="9.140625" defaultRowHeight="12.75" x14ac:dyDescent="0.2"/>
  <cols>
    <col min="1" max="1" width="2.7109375" style="8" customWidth="1"/>
    <col min="2" max="2" width="13.85546875" style="8" bestFit="1" customWidth="1"/>
    <col min="3" max="3" width="12" style="8" customWidth="1"/>
    <col min="4" max="8" width="11.28515625" style="8" customWidth="1"/>
    <col min="9" max="14" width="15.140625" style="8" customWidth="1"/>
    <col min="15" max="15" width="14.42578125" style="8" bestFit="1" customWidth="1"/>
    <col min="16" max="16384" width="9.140625" style="8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10" customFormat="1" ht="43.5" customHeight="1" x14ac:dyDescent="0.2">
      <c r="B4" s="42" t="s">
        <v>19</v>
      </c>
      <c r="C4" s="42"/>
      <c r="D4" s="42"/>
      <c r="E4" s="42"/>
      <c r="F4" s="42"/>
      <c r="G4" s="42"/>
      <c r="H4" s="42"/>
      <c r="I4" s="9"/>
      <c r="J4" s="9"/>
      <c r="K4" s="9"/>
      <c r="L4" s="9"/>
      <c r="M4" s="9"/>
      <c r="N4" s="9"/>
      <c r="O4" s="9"/>
      <c r="P4" s="9"/>
      <c r="Q4" s="9"/>
    </row>
    <row r="5" spans="2:19" s="10" customFormat="1" ht="26.25" customHeight="1" x14ac:dyDescent="0.2">
      <c r="B5" s="45" t="s">
        <v>31</v>
      </c>
      <c r="C5" s="47" t="s">
        <v>68</v>
      </c>
      <c r="D5" s="48"/>
      <c r="E5" s="47" t="s">
        <v>69</v>
      </c>
      <c r="F5" s="48"/>
      <c r="G5" s="45" t="s">
        <v>22</v>
      </c>
      <c r="H5" s="49" t="s">
        <v>23</v>
      </c>
    </row>
    <row r="6" spans="2:19" s="10" customFormat="1" ht="26.25" customHeight="1" thickBot="1" x14ac:dyDescent="0.25">
      <c r="B6" s="46"/>
      <c r="C6" s="12" t="s">
        <v>21</v>
      </c>
      <c r="D6" s="12" t="s">
        <v>20</v>
      </c>
      <c r="E6" s="12" t="s">
        <v>21</v>
      </c>
      <c r="F6" s="12" t="s">
        <v>20</v>
      </c>
      <c r="G6" s="46"/>
      <c r="H6" s="47"/>
    </row>
    <row r="7" spans="2:19" ht="26.25" customHeight="1" thickBot="1" x14ac:dyDescent="0.25">
      <c r="B7" s="12" t="s">
        <v>24</v>
      </c>
      <c r="C7" s="13" t="s">
        <v>62</v>
      </c>
      <c r="D7" s="3">
        <v>0.53672331653206129</v>
      </c>
      <c r="E7" s="13" t="s">
        <v>63</v>
      </c>
      <c r="F7" s="3">
        <v>0.5476729310712436</v>
      </c>
      <c r="G7" s="14">
        <v>5.9977228794665383E-3</v>
      </c>
      <c r="H7" s="1" t="s">
        <v>59</v>
      </c>
      <c r="M7" s="15"/>
    </row>
    <row r="8" spans="2:19" ht="26.25" customHeight="1" thickBot="1" x14ac:dyDescent="0.25">
      <c r="B8" s="12" t="s">
        <v>1</v>
      </c>
      <c r="C8" s="16" t="s">
        <v>64</v>
      </c>
      <c r="D8" s="4">
        <v>0.40110897404135903</v>
      </c>
      <c r="E8" s="16" t="s">
        <v>65</v>
      </c>
      <c r="F8" s="4">
        <v>0.37388291553714476</v>
      </c>
      <c r="G8" s="17">
        <v>-8.1034037440061102E-2</v>
      </c>
      <c r="H8" s="7" t="s">
        <v>60</v>
      </c>
      <c r="J8" s="15"/>
      <c r="M8" s="15"/>
      <c r="S8" s="18"/>
    </row>
    <row r="9" spans="2:19" ht="26.25" customHeight="1" thickBot="1" x14ac:dyDescent="0.25">
      <c r="B9" s="12" t="s">
        <v>25</v>
      </c>
      <c r="C9" s="13" t="s">
        <v>66</v>
      </c>
      <c r="D9" s="3">
        <v>6.2167709426579676E-2</v>
      </c>
      <c r="E9" s="13" t="s">
        <v>67</v>
      </c>
      <c r="F9" s="3">
        <v>7.8444153391611593E-2</v>
      </c>
      <c r="G9" s="14">
        <v>0.24400434730105069</v>
      </c>
      <c r="H9" s="1" t="s">
        <v>58</v>
      </c>
      <c r="J9" s="15"/>
      <c r="M9" s="15"/>
    </row>
    <row r="10" spans="2:19" ht="26.25" customHeight="1" thickBot="1" x14ac:dyDescent="0.25">
      <c r="B10" s="12" t="s">
        <v>26</v>
      </c>
      <c r="C10" s="16"/>
      <c r="D10" s="4"/>
      <c r="E10" s="16"/>
      <c r="F10" s="4"/>
      <c r="G10" s="17"/>
      <c r="H10" s="2"/>
      <c r="J10" s="15"/>
      <c r="M10" s="15"/>
    </row>
    <row r="11" spans="2:19" ht="26.25" customHeight="1" thickBot="1" x14ac:dyDescent="0.25">
      <c r="B11" s="12" t="s">
        <v>27</v>
      </c>
      <c r="C11" s="13">
        <v>3.798</v>
      </c>
      <c r="D11" s="3">
        <v>5.7025228934222795E-3</v>
      </c>
      <c r="E11" s="13">
        <v>4.8869999999999996</v>
      </c>
      <c r="F11" s="3">
        <v>7.442660899759374E-3</v>
      </c>
      <c r="G11" s="14">
        <v>0.28672985781990512</v>
      </c>
      <c r="H11" s="1" t="s">
        <v>53</v>
      </c>
      <c r="J11" s="15"/>
      <c r="M11" s="15"/>
    </row>
    <row r="12" spans="2:19" ht="26.25" customHeight="1" thickBot="1" x14ac:dyDescent="0.25">
      <c r="B12" s="12" t="s">
        <v>28</v>
      </c>
      <c r="C12" s="16">
        <v>24.934000000000001</v>
      </c>
      <c r="D12" s="4">
        <v>3.7437257984357854E-2</v>
      </c>
      <c r="E12" s="16">
        <v>30.96</v>
      </c>
      <c r="F12" s="4">
        <v>4.7150558922969148E-2</v>
      </c>
      <c r="G12" s="17">
        <v>0.24167802999919785</v>
      </c>
      <c r="H12" s="2" t="s">
        <v>57</v>
      </c>
      <c r="J12" s="15"/>
      <c r="M12" s="15"/>
    </row>
    <row r="13" spans="2:19" ht="26.25" customHeight="1" thickBot="1" x14ac:dyDescent="0.25">
      <c r="B13" s="12" t="s">
        <v>29</v>
      </c>
      <c r="C13" s="13">
        <v>4.8760000000000003</v>
      </c>
      <c r="D13" s="3">
        <v>7.3210904761261278E-3</v>
      </c>
      <c r="E13" s="13">
        <v>8.343</v>
      </c>
      <c r="F13" s="3">
        <v>1.2705979105114069E-2</v>
      </c>
      <c r="G13" s="14">
        <v>0.71103363412633303</v>
      </c>
      <c r="H13" s="1" t="s">
        <v>54</v>
      </c>
    </row>
    <row r="14" spans="2:19" ht="26.25" customHeight="1" thickBot="1" x14ac:dyDescent="0.25">
      <c r="B14" s="12" t="s">
        <v>2</v>
      </c>
      <c r="C14" s="16">
        <v>7.37</v>
      </c>
      <c r="D14" s="4">
        <v>1.1065717147056925E-2</v>
      </c>
      <c r="E14" s="16">
        <v>6.5890000000000004</v>
      </c>
      <c r="F14" s="4">
        <v>1.0034723279826992E-2</v>
      </c>
      <c r="G14" s="17">
        <v>-0.10597014925373138</v>
      </c>
      <c r="H14" s="7" t="s">
        <v>55</v>
      </c>
    </row>
    <row r="15" spans="2:19" ht="26.25" customHeight="1" thickBot="1" x14ac:dyDescent="0.25">
      <c r="B15" s="12" t="s">
        <v>3</v>
      </c>
      <c r="C15" s="13">
        <v>0.20600000000000002</v>
      </c>
      <c r="D15" s="3">
        <v>3.0929955662058705E-4</v>
      </c>
      <c r="E15" s="13">
        <v>0.24000000000000002</v>
      </c>
      <c r="F15" s="3">
        <v>3.6550820870518715E-4</v>
      </c>
      <c r="G15" s="14">
        <v>0.16504854368932032</v>
      </c>
      <c r="H15" s="1" t="s">
        <v>56</v>
      </c>
    </row>
    <row r="16" spans="2:19" ht="26.25" customHeight="1" thickBot="1" x14ac:dyDescent="0.25">
      <c r="B16" s="12" t="s">
        <v>30</v>
      </c>
      <c r="C16" s="16">
        <v>0.221</v>
      </c>
      <c r="D16" s="4">
        <v>3.3182136899589931E-4</v>
      </c>
      <c r="E16" s="16">
        <v>0.48899999999999999</v>
      </c>
      <c r="F16" s="4">
        <v>7.447229752368667E-4</v>
      </c>
      <c r="G16" s="17">
        <v>1.2126696832579187</v>
      </c>
      <c r="H16" s="2" t="s">
        <v>56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9"/>
    </row>
    <row r="31" spans="2:11" ht="18" x14ac:dyDescent="0.2">
      <c r="B31" s="20"/>
      <c r="C31" s="21"/>
      <c r="D31" s="2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70866141732283472" right="0.70866141732283472" top="0" bottom="2.3228346456692917" header="0" footer="0.31496062992125984"/>
  <pageSetup paperSize="9" scale="5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37874-A1BC-45A4-AC92-79052CB7BE41}">
  <dimension ref="A6:K35"/>
  <sheetViews>
    <sheetView showGridLines="0" zoomScale="70" zoomScaleNormal="70" zoomScaleSheetLayoutView="70" workbookViewId="0">
      <selection activeCell="G8" sqref="G8"/>
    </sheetView>
  </sheetViews>
  <sheetFormatPr defaultColWidth="9.140625" defaultRowHeight="12.75" x14ac:dyDescent="0.2"/>
  <cols>
    <col min="1" max="3" width="5.5703125" style="8" customWidth="1"/>
    <col min="4" max="4" width="5.28515625" style="8" customWidth="1"/>
    <col min="5" max="8" width="20.7109375" style="8" customWidth="1"/>
    <col min="9" max="9" width="12.140625" style="8" customWidth="1"/>
    <col min="10" max="16384" width="9.140625" style="8"/>
  </cols>
  <sheetData>
    <row r="6" spans="4:10" ht="33.75" customHeight="1" x14ac:dyDescent="0.2">
      <c r="D6" s="42" t="s">
        <v>14</v>
      </c>
      <c r="E6" s="42"/>
      <c r="F6" s="42"/>
      <c r="G6" s="42"/>
      <c r="H6" s="42"/>
      <c r="I6" s="31"/>
      <c r="J6" s="31"/>
    </row>
    <row r="7" spans="4:10" ht="30" customHeight="1" thickBot="1" x14ac:dyDescent="0.25">
      <c r="D7" s="11" t="s">
        <v>16</v>
      </c>
      <c r="E7" s="11" t="s">
        <v>15</v>
      </c>
      <c r="F7" s="11" t="s">
        <v>68</v>
      </c>
      <c r="G7" s="11" t="s">
        <v>69</v>
      </c>
      <c r="H7" s="11" t="s">
        <v>17</v>
      </c>
      <c r="I7" s="32"/>
    </row>
    <row r="8" spans="4:10" ht="30" customHeight="1" thickBot="1" x14ac:dyDescent="0.25">
      <c r="D8" s="12">
        <v>1</v>
      </c>
      <c r="E8" s="33" t="s">
        <v>4</v>
      </c>
      <c r="F8" s="1">
        <v>65832</v>
      </c>
      <c r="G8" s="13">
        <v>62124</v>
      </c>
      <c r="H8" s="14">
        <f t="shared" ref="H8:H17" si="0">G8/F8-1</f>
        <v>-5.6325191396281449E-2</v>
      </c>
    </row>
    <row r="9" spans="4:10" ht="30" customHeight="1" thickBot="1" x14ac:dyDescent="0.25">
      <c r="D9" s="12">
        <v>2</v>
      </c>
      <c r="E9" s="34" t="s">
        <v>5</v>
      </c>
      <c r="F9" s="2">
        <v>63158</v>
      </c>
      <c r="G9" s="16">
        <v>60938</v>
      </c>
      <c r="H9" s="17">
        <f t="shared" si="0"/>
        <v>-3.5149941416764308E-2</v>
      </c>
    </row>
    <row r="10" spans="4:10" ht="30" customHeight="1" thickBot="1" x14ac:dyDescent="0.25">
      <c r="D10" s="12">
        <v>3</v>
      </c>
      <c r="E10" s="33" t="s">
        <v>6</v>
      </c>
      <c r="F10" s="1">
        <v>60146</v>
      </c>
      <c r="G10" s="13">
        <v>57625</v>
      </c>
      <c r="H10" s="14">
        <f t="shared" si="0"/>
        <v>-4.1914674292554799E-2</v>
      </c>
    </row>
    <row r="11" spans="4:10" ht="30" customHeight="1" thickBot="1" x14ac:dyDescent="0.25">
      <c r="D11" s="12">
        <v>4</v>
      </c>
      <c r="E11" s="34" t="s">
        <v>7</v>
      </c>
      <c r="F11" s="2">
        <v>54466</v>
      </c>
      <c r="G11" s="16">
        <v>49421</v>
      </c>
      <c r="H11" s="17">
        <f t="shared" si="0"/>
        <v>-9.2626592736753222E-2</v>
      </c>
    </row>
    <row r="12" spans="4:10" ht="30" customHeight="1" thickBot="1" x14ac:dyDescent="0.25">
      <c r="D12" s="12">
        <v>5</v>
      </c>
      <c r="E12" s="33" t="s">
        <v>8</v>
      </c>
      <c r="F12" s="1">
        <v>42655</v>
      </c>
      <c r="G12" s="13">
        <v>41373</v>
      </c>
      <c r="H12" s="14">
        <f t="shared" si="0"/>
        <v>-3.0055093189544024E-2</v>
      </c>
    </row>
    <row r="13" spans="4:10" ht="30" customHeight="1" thickBot="1" x14ac:dyDescent="0.25">
      <c r="D13" s="12">
        <v>6</v>
      </c>
      <c r="E13" s="34" t="s">
        <v>9</v>
      </c>
      <c r="F13" s="2">
        <v>31893</v>
      </c>
      <c r="G13" s="16">
        <v>33893</v>
      </c>
      <c r="H13" s="17">
        <f t="shared" si="0"/>
        <v>6.270968551092726E-2</v>
      </c>
    </row>
    <row r="14" spans="4:10" ht="30" customHeight="1" thickBot="1" x14ac:dyDescent="0.25">
      <c r="D14" s="12">
        <v>7</v>
      </c>
      <c r="E14" s="33" t="s">
        <v>11</v>
      </c>
      <c r="F14" s="1">
        <v>30722</v>
      </c>
      <c r="G14" s="13">
        <v>32202</v>
      </c>
      <c r="H14" s="14">
        <f t="shared" si="0"/>
        <v>4.817394700865818E-2</v>
      </c>
    </row>
    <row r="15" spans="4:10" ht="30" customHeight="1" thickBot="1" x14ac:dyDescent="0.25">
      <c r="D15" s="12">
        <v>8</v>
      </c>
      <c r="E15" s="34" t="s">
        <v>12</v>
      </c>
      <c r="F15" s="2">
        <v>28891</v>
      </c>
      <c r="G15" s="16">
        <v>30983</v>
      </c>
      <c r="H15" s="17">
        <f t="shared" si="0"/>
        <v>7.2410093108580487E-2</v>
      </c>
    </row>
    <row r="16" spans="4:10" ht="30" customHeight="1" thickBot="1" x14ac:dyDescent="0.25">
      <c r="D16" s="12">
        <v>9</v>
      </c>
      <c r="E16" s="33" t="s">
        <v>10</v>
      </c>
      <c r="F16" s="1">
        <v>30872</v>
      </c>
      <c r="G16" s="13">
        <v>28653</v>
      </c>
      <c r="H16" s="14">
        <f t="shared" si="0"/>
        <v>-7.1877429385851288E-2</v>
      </c>
    </row>
    <row r="17" spans="1:11" ht="30" customHeight="1" thickBot="1" x14ac:dyDescent="0.25">
      <c r="A17" s="35"/>
      <c r="B17" s="35"/>
      <c r="C17" s="36"/>
      <c r="D17" s="12">
        <v>10</v>
      </c>
      <c r="E17" s="34" t="s">
        <v>13</v>
      </c>
      <c r="F17" s="2">
        <v>25582</v>
      </c>
      <c r="G17" s="16">
        <v>24410</v>
      </c>
      <c r="H17" s="17">
        <f t="shared" si="0"/>
        <v>-4.5813462590884257E-2</v>
      </c>
    </row>
    <row r="18" spans="1:11" x14ac:dyDescent="0.2">
      <c r="D18" s="37" t="s">
        <v>18</v>
      </c>
    </row>
    <row r="19" spans="1:11" x14ac:dyDescent="0.2">
      <c r="D19" s="38" t="s">
        <v>52</v>
      </c>
      <c r="K19" s="39"/>
    </row>
    <row r="20" spans="1:11" x14ac:dyDescent="0.2">
      <c r="K20" s="39"/>
    </row>
    <row r="21" spans="1:11" ht="24" customHeight="1" x14ac:dyDescent="0.2">
      <c r="K21" s="39"/>
    </row>
    <row r="22" spans="1:11" ht="24" customHeight="1" x14ac:dyDescent="0.2">
      <c r="K22" s="39"/>
    </row>
    <row r="23" spans="1:11" ht="24" customHeight="1" x14ac:dyDescent="0.2">
      <c r="K23" s="39"/>
    </row>
    <row r="24" spans="1:11" ht="24" customHeight="1" x14ac:dyDescent="0.2">
      <c r="K24" s="39"/>
    </row>
    <row r="25" spans="1:11" ht="24" customHeight="1" x14ac:dyDescent="0.2">
      <c r="K25" s="39"/>
    </row>
    <row r="26" spans="1:11" ht="24" customHeight="1" x14ac:dyDescent="0.2">
      <c r="K26" s="39"/>
    </row>
    <row r="27" spans="1:11" ht="24" customHeight="1" x14ac:dyDescent="0.2">
      <c r="K27" s="39"/>
    </row>
    <row r="28" spans="1:11" ht="24" customHeight="1" x14ac:dyDescent="0.2">
      <c r="K28" s="39"/>
    </row>
    <row r="29" spans="1:11" ht="24" customHeight="1" x14ac:dyDescent="0.2">
      <c r="K29" s="39"/>
    </row>
    <row r="30" spans="1:11" ht="24" customHeight="1" x14ac:dyDescent="0.2"/>
    <row r="31" spans="1:11" ht="24" customHeight="1" x14ac:dyDescent="0.2"/>
    <row r="32" spans="1:11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D6:H6"/>
  </mergeCells>
  <conditionalFormatting sqref="H8:H17">
    <cfRule type="cellIs" dxfId="0" priority="1" operator="lessThan">
      <formula>0</formula>
    </cfRule>
  </conditionalFormatting>
  <pageMargins left="0.7" right="0.7" top="0.75" bottom="0.75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quantity_age</vt:lpstr>
      <vt:lpstr>2 - EURO_fuel</vt:lpstr>
      <vt:lpstr>3 - TOP_brands</vt:lpstr>
      <vt:lpstr>'1 - quantity_age'!Obszar_wydruku</vt:lpstr>
      <vt:lpstr>'2 - EURO_fuel'!Obszar_wydruku</vt:lpstr>
      <vt:lpstr>'3 - TOP_brands'!Obszar_wydruku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2025-05-08T13:04:23Z</cp:lastPrinted>
  <dcterms:created xsi:type="dcterms:W3CDTF">1997-02-26T13:46:56Z</dcterms:created>
  <dcterms:modified xsi:type="dcterms:W3CDTF">2025-10-06T09:39:22Z</dcterms:modified>
</cp:coreProperties>
</file>